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2820" windowWidth="3810" windowHeight="2835" activeTab="0"/>
  </bookViews>
  <sheets>
    <sheet name="2012" sheetId="1" r:id="rId1"/>
  </sheets>
  <definedNames>
    <definedName name="_xlnm.Print_Titles" localSheetId="0">'2012'!$11:$11</definedName>
  </definedNames>
  <calcPr fullCalcOnLoad="1"/>
</workbook>
</file>

<file path=xl/sharedStrings.xml><?xml version="1.0" encoding="utf-8"?>
<sst xmlns="http://schemas.openxmlformats.org/spreadsheetml/2006/main" count="241" uniqueCount="102">
  <si>
    <t>Рз</t>
  </si>
  <si>
    <t>ПР</t>
  </si>
  <si>
    <t/>
  </si>
  <si>
    <t>Наименование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</si>
  <si>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</si>
  <si>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</si>
  <si>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</si>
  <si>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</si>
  <si>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</si>
  <si>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</si>
  <si>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</si>
  <si>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</si>
  <si>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</si>
  <si>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</si>
  <si>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</si>
  <si>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</si>
  <si>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</si>
  <si>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</si>
  <si>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</si>
  <si>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11</t>
  </si>
  <si>
    <t>Резервные фонды</t>
  </si>
  <si>
    <t>12</t>
  </si>
  <si>
    <t>Другие общегосударственные вопросы</t>
  </si>
  <si>
    <t>14</t>
  </si>
  <si>
    <t>НАЦИОНАЛЬНАЯ БЕЗОПАСНОСТЬ И ПРАВООХРАНИТЕЛЬНАЯ ДЕЯТЕЛЬНОСТЬ</t>
  </si>
  <si>
    <t>Органы внутренних дел</t>
  </si>
  <si>
    <t>09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</si>
  <si>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</si>
  <si>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</si>
  <si>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</si>
  <si>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</si>
  <si>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</si>
  <si>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</si>
  <si>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Лесное хозяйство</t>
  </si>
  <si>
    <t>Транспорт</t>
  </si>
  <si>
    <t>08</t>
  </si>
  <si>
    <t>Связь и информатика</t>
  </si>
  <si>
    <t>10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</si>
  <si>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</si>
  <si>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</si>
  <si>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</si>
  <si>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</si>
  <si>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</si>
  <si>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</si>
  <si>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</si>
  <si>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</si>
  <si>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</si>
  <si>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</si>
  <si>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</si>
  <si>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</si>
  <si>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</si>
  <si>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</si>
  <si>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</si>
  <si>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</si>
  <si>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</si>
  <si>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</si>
  <si>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</si>
  <si>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</si>
  <si>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</si>
  <si>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Санаторно-оздоровительная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</si>
  <si>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</si>
  <si>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</si>
  <si>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</si>
  <si>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</si>
  <si>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</si>
  <si>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ВСЕГО РАСХОДОВ</t>
  </si>
  <si>
    <t xml:space="preserve"> по разделам и подразделам классификации расходов областного бюджета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</si>
  <si>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</si>
  <si>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</si>
  <si>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Воспроизводство минерально-сырьевой базы</t>
  </si>
  <si>
    <t>Водное хозяйство</t>
  </si>
  <si>
    <t>Социальное обслуживание населения</t>
  </si>
  <si>
    <t>13</t>
  </si>
  <si>
    <t xml:space="preserve">НАЦИОНАЛЬНАЯ ОБОРОНА </t>
  </si>
  <si>
    <t xml:space="preserve">Мобилизационная и вневойсковая подготовка </t>
  </si>
  <si>
    <t>Дорожное хозяйство (дорожные фонды)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</si>
  <si>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</si>
  <si>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</si>
  <si>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</si>
  <si>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</si>
  <si>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 xml:space="preserve">ФИЗИЧЕСКАЯ КУЛЬТУРА И СПОРТ </t>
  </si>
  <si>
    <t xml:space="preserve">Физическая культура </t>
  </si>
  <si>
    <t xml:space="preserve">Массовый спорт </t>
  </si>
  <si>
    <t xml:space="preserve">Спорт высших достижений </t>
  </si>
  <si>
    <t xml:space="preserve">Другие вопросы в области физической культуры и спорта </t>
  </si>
  <si>
    <t>СРЕДСТВА МАССОВОЙ ИНФОРМАЦИИ</t>
  </si>
  <si>
    <t xml:space="preserve">Телевидение и радиовещание </t>
  </si>
  <si>
    <t xml:space="preserve">Периодическая печать и издательства </t>
  </si>
  <si>
    <t xml:space="preserve">Другие вопросы в области средств массовой информации 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</si>
  <si>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</si>
  <si>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</si>
  <si>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</si>
  <si>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</si>
  <si>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Прочие межбюджетные трансферты общего характера </t>
  </si>
  <si>
    <t>Заготовка, переработка, хранение и обеспечение безопасности донорской крови и ее компонентов</t>
  </si>
  <si>
    <t>Распределение бюджетных ассигнований на 2012 год</t>
  </si>
  <si>
    <t>Скорая медицинская помощь</t>
  </si>
  <si>
    <t>2012 г.</t>
  </si>
  <si>
    <t>Доля, %</t>
  </si>
  <si>
    <t>2013 г.</t>
  </si>
  <si>
    <t>2014 г.</t>
  </si>
  <si>
    <t>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</si>
</sst>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0000"/>
    <numFmt numFmtId="167" formatCode="0.0000"/>
    <numFmt numFmtId="168" formatCode="0.000"/>
    <numFmt numFmtId="169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left" vertical="top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169" fontId="26" fillId="0" borderId="10" xfId="0" applyNumberFormat="1" applyFont="1" applyBorder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4076700</xdr:colOff>
      <xdr:row>0</xdr:row>
      <xdr:rowOff>0</xdr:rowOff>
    </xdr:from>
    <xdr:to>
      <xdr:col>3</xdr:col>
      <xdr:colOff>990600</xdr:colOff>
      <xdr:row>4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076700" y="0"/>
          <a:ext cx="30384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13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Закону Тюменской области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"Об областном бюджете на 2012 год и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плановый период 2013 и 2014 годов"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88"/>
  <sheetViews>
    <sheetView showGridLines="0" tabSelected="1" zoomScalePageLayoutView="0" workbookViewId="0" topLeftCell="A1">
      <selection activeCell="F37" sqref="F37"/>
    </sheetView>
  </sheetViews>
  <sheetFormatPr defaultColWidth="8.875" defaultRowHeight="12.75"/>
  <cols>
    <col min="1" max="1" width="71.125" style="0" customWidth="1"/>
    <col min="2" max="2" width="4.875" style="0" customWidth="1"/>
    <col min="3" max="3" width="4.375" style="0" customWidth="1"/>
    <col min="4" max="4" width="15.75390625" style="0" customWidth="1"/>
    <col min="5" max="5" width="8.875" style="0" customWidth="1"/>
    <col min="6" max="6" width="16.25390625" style="0" customWidth="1"/>
    <col min="7" max="7" width="8.875" style="0" customWidth="1"/>
    <col min="8" max="8" width="15.75390625" style="0" customWidth="1"/>
    <col min="9" max="9" width="15.00390625" style="0" customWidth="1"/>
    <col min="10" max="10" width="15.75390625" style="0" customWidth="1"/>
  </cols>
  <sheetData>
    <row r="6" ht="6.75" customHeight="1"/>
    <row r="7" ht="16.5" customHeight="1"/>
    <row r="8" spans="1:4" ht="15.75">
      <c r="A8" s="14" t="s">
        <v>95</v>
      </c>
      <c r="B8" s="15"/>
      <c r="C8" s="15"/>
      <c r="D8" s="15"/>
    </row>
    <row r="9" spans="1:4" ht="15.75">
      <c r="A9" s="14" t="s">
        <v>66</v>
      </c>
      <c r="B9" s="14"/>
      <c r="C9" s="14"/>
      <c r="D9" s="14"/>
    </row>
    <row r="10" spans="1:4" ht="11.25" customHeight="1">
      <c r="A10" s="1"/>
      <c r="B10" s="1"/>
      <c r="C10" s="1"/>
      <c r="D10" s="1"/>
    </row>
    <row r="11" spans="1:11" ht="39" customHeight="1">
      <c r="A11" s="2" t="s">
        <v>3</v>
      </c>
      <c r="B11" s="3" t="s">
        <v>0</v>
      </c>
      <c r="C11" s="3" t="s">
        <v>1</v>
      </c>
      <c r="D11" s="4" t="s">
        <v>97</v>
      </c>
      <c r="E11" s="19" t="s">
        <v>98</v>
      </c>
      <c r="F11" s="4" t="s">
        <v>99</v>
      </c>
      <c r="G11" s="19" t="s">
        <v>98</v>
      </c>
      <c r="H11" s="4" t="s">
        <v>100</v>
      </c>
      <c r="I11" s="19" t="s">
        <v>98</v>
      </c>
      <c r="J11" s="4" t="s">
        <v>101</v>
      </c>
      <c r="K11" s="19" t="s">
        <v>98</v>
      </c>
    </row>
    <row r="12" spans="1:11" s="22" customFormat="1" ht="17.25" customHeight="1">
      <c r="A12" s="11" t="s">
        <v>4</v>
      </c>
      <c r="B12" s="5" t="s">
        <v>5</v>
      </c>
      <c r="C12" s="5" t="s">
        <v>6</v>
      </c>
      <c r="D12" s="8">
        <f>SUM(D13:D20)</f>
        <v>6073297</v>
      </c>
      <c r="E12" s="21">
        <f>D12/D$87*100</f>
        <v>4.343938443000888</v>
      </c>
      <c r="F12" s="8">
        <f>SUM(F13:F20)</f>
        <v>6210783</v>
      </c>
      <c r="G12" s="21">
        <f>F12/F$87*100</f>
        <v>4.433060742320294</v>
      </c>
      <c r="H12" s="8">
        <f>SUM(H13:H20)</f>
        <v>5776910</v>
      </c>
      <c r="I12" s="21">
        <f>H12/H$87*100</f>
        <v>5.012897891735981</v>
      </c>
      <c r="J12" s="8">
        <f>SUM(J13:J20)</f>
        <v>5429346</v>
      </c>
      <c r="K12" s="21">
        <f>J12/J$87*100</f>
        <v>4.846194455687393</v>
      </c>
    </row>
    <row r="13" spans="1:11" ht="32.25" customHeight="1">
      <c r="A13" s="12" t="s">
        <v>7</v>
      </c>
      <c r="B13" s="6" t="s">
        <v>5</v>
      </c>
      <c r="C13" s="6" t="s">
        <v>8</v>
      </c>
      <c r="D13" s="10">
        <v>9020</v>
      </c>
      <c r="E13" s="20">
        <f aca="true" t="shared" si="0" ref="E13:E76">D13/D$87*100</f>
        <v>0.006451573956595241</v>
      </c>
      <c r="F13" s="10">
        <v>9033</v>
      </c>
      <c r="G13" s="20">
        <f aca="true" t="shared" si="1" ref="G13:I76">F13/F$87*100</f>
        <v>0.00644747009924179</v>
      </c>
      <c r="H13" s="10">
        <v>8329</v>
      </c>
      <c r="I13" s="20">
        <f t="shared" si="1"/>
        <v>0.007227467026536502</v>
      </c>
      <c r="J13" s="10">
        <v>8349</v>
      </c>
      <c r="K13" s="20">
        <f>J13/J$87*100</f>
        <v>0.007452256222118473</v>
      </c>
    </row>
    <row r="14" spans="1:11" ht="47.25" customHeight="1">
      <c r="A14" s="12" t="s">
        <v>9</v>
      </c>
      <c r="B14" s="6" t="s">
        <v>5</v>
      </c>
      <c r="C14" s="6" t="s">
        <v>10</v>
      </c>
      <c r="D14" s="10">
        <v>405316</v>
      </c>
      <c r="E14" s="20">
        <f t="shared" si="0"/>
        <v>0.28990312081944086</v>
      </c>
      <c r="F14" s="10">
        <v>472424</v>
      </c>
      <c r="G14" s="20">
        <f t="shared" si="1"/>
        <v>0.33720133003035574</v>
      </c>
      <c r="H14" s="10">
        <v>473977</v>
      </c>
      <c r="I14" s="20">
        <f t="shared" si="1"/>
        <v>0.4112922486296904</v>
      </c>
      <c r="J14" s="10">
        <v>475515</v>
      </c>
      <c r="K14" s="20">
        <f>J14/J$87*100</f>
        <v>0.42444120463057444</v>
      </c>
    </row>
    <row r="15" spans="1:11" ht="47.25" customHeight="1">
      <c r="A15" s="12" t="s">
        <v>11</v>
      </c>
      <c r="B15" s="6" t="s">
        <v>5</v>
      </c>
      <c r="C15" s="6" t="s">
        <v>12</v>
      </c>
      <c r="D15" s="10">
        <v>607840</v>
      </c>
      <c r="E15" s="20">
        <f t="shared" si="0"/>
        <v>0.4347588374475445</v>
      </c>
      <c r="F15" s="10">
        <v>520338</v>
      </c>
      <c r="G15" s="20">
        <f t="shared" si="1"/>
        <v>0.37140082990139206</v>
      </c>
      <c r="H15" s="10">
        <v>512787</v>
      </c>
      <c r="I15" s="20">
        <f t="shared" si="1"/>
        <v>0.44496952024691716</v>
      </c>
      <c r="J15" s="10">
        <v>515126</v>
      </c>
      <c r="K15" s="20">
        <f>J15/J$87*100</f>
        <v>0.459797692978201</v>
      </c>
    </row>
    <row r="16" spans="1:11" ht="17.25" customHeight="1">
      <c r="A16" s="12" t="s">
        <v>13</v>
      </c>
      <c r="B16" s="6" t="s">
        <v>5</v>
      </c>
      <c r="C16" s="6" t="s">
        <v>14</v>
      </c>
      <c r="D16" s="10">
        <v>249501</v>
      </c>
      <c r="E16" s="20">
        <f t="shared" si="0"/>
        <v>0.178456114605817</v>
      </c>
      <c r="F16" s="10">
        <v>256980</v>
      </c>
      <c r="G16" s="20">
        <f t="shared" si="1"/>
        <v>0.18342420747294977</v>
      </c>
      <c r="H16" s="10">
        <v>265903</v>
      </c>
      <c r="I16" s="20">
        <f t="shared" si="1"/>
        <v>0.23073660280431446</v>
      </c>
      <c r="J16" s="10">
        <v>268431</v>
      </c>
      <c r="K16" s="20">
        <f>J16/J$87*100</f>
        <v>0.2395995436530703</v>
      </c>
    </row>
    <row r="17" spans="1:11" ht="33" customHeight="1">
      <c r="A17" s="12" t="s">
        <v>15</v>
      </c>
      <c r="B17" s="6" t="s">
        <v>5</v>
      </c>
      <c r="C17" s="6" t="s">
        <v>16</v>
      </c>
      <c r="D17" s="10">
        <v>80568</v>
      </c>
      <c r="E17" s="20">
        <f t="shared" si="0"/>
        <v>0.057626431323166895</v>
      </c>
      <c r="F17" s="10">
        <v>80951</v>
      </c>
      <c r="G17" s="20">
        <f t="shared" si="1"/>
        <v>0.05778026702133533</v>
      </c>
      <c r="H17" s="10">
        <v>82568</v>
      </c>
      <c r="I17" s="20">
        <f t="shared" si="1"/>
        <v>0.07164815673515018</v>
      </c>
      <c r="J17" s="10">
        <v>82929</v>
      </c>
      <c r="K17" s="20">
        <f>J17/J$87*100</f>
        <v>0.07402181773195148</v>
      </c>
    </row>
    <row r="18" spans="1:11" ht="17.25" customHeight="1">
      <c r="A18" s="12" t="s">
        <v>17</v>
      </c>
      <c r="B18" s="6" t="s">
        <v>5</v>
      </c>
      <c r="C18" s="6" t="s">
        <v>18</v>
      </c>
      <c r="D18" s="10">
        <v>32504</v>
      </c>
      <c r="E18" s="20">
        <f t="shared" si="0"/>
        <v>0.023248554310994648</v>
      </c>
      <c r="F18" s="10">
        <v>32630</v>
      </c>
      <c r="G18" s="20">
        <f t="shared" si="1"/>
        <v>0.023290263405099036</v>
      </c>
      <c r="H18" s="10">
        <v>33189</v>
      </c>
      <c r="I18" s="20">
        <f t="shared" si="1"/>
        <v>0.028799664202631765</v>
      </c>
      <c r="J18" s="10">
        <v>33348</v>
      </c>
      <c r="K18" s="20">
        <f>J18/J$87*100</f>
        <v>0.02976618044019725</v>
      </c>
    </row>
    <row r="19" spans="1:11" ht="17.25" customHeight="1">
      <c r="A19" s="12" t="s">
        <v>20</v>
      </c>
      <c r="B19" s="6" t="s">
        <v>5</v>
      </c>
      <c r="C19" s="6" t="s">
        <v>19</v>
      </c>
      <c r="D19" s="10">
        <v>794500</v>
      </c>
      <c r="E19" s="20">
        <f t="shared" si="0"/>
        <v>0.5682677947355785</v>
      </c>
      <c r="F19" s="10">
        <v>837202</v>
      </c>
      <c r="G19" s="20">
        <f t="shared" si="1"/>
        <v>0.5975683451816035</v>
      </c>
      <c r="H19" s="10">
        <v>588000</v>
      </c>
      <c r="I19" s="20">
        <f t="shared" si="1"/>
        <v>0.5102353957982306</v>
      </c>
      <c r="J19" s="10">
        <v>526000</v>
      </c>
      <c r="K19" s="20">
        <f>J19/J$87*100</f>
        <v>0.46950374569820535</v>
      </c>
    </row>
    <row r="20" spans="1:11" ht="18" customHeight="1">
      <c r="A20" s="12" t="s">
        <v>22</v>
      </c>
      <c r="B20" s="6" t="s">
        <v>5</v>
      </c>
      <c r="C20" s="6" t="s">
        <v>72</v>
      </c>
      <c r="D20" s="10">
        <v>3894048</v>
      </c>
      <c r="E20" s="20">
        <f t="shared" si="0"/>
        <v>2.78522601580175</v>
      </c>
      <c r="F20" s="10">
        <v>4001225</v>
      </c>
      <c r="G20" s="20">
        <f t="shared" si="1"/>
        <v>2.8559480292083173</v>
      </c>
      <c r="H20" s="10">
        <v>3812157</v>
      </c>
      <c r="I20" s="20">
        <f t="shared" si="1"/>
        <v>3.3079888362925094</v>
      </c>
      <c r="J20" s="10">
        <v>3519648</v>
      </c>
      <c r="K20" s="20">
        <f>J20/J$87*100</f>
        <v>3.141612014333075</v>
      </c>
    </row>
    <row r="21" spans="1:11" s="22" customFormat="1" ht="17.25" customHeight="1">
      <c r="A21" s="11" t="s">
        <v>73</v>
      </c>
      <c r="B21" s="5" t="s">
        <v>8</v>
      </c>
      <c r="C21" s="5" t="s">
        <v>6</v>
      </c>
      <c r="D21" s="8">
        <f>SUM(D22)</f>
        <v>64367</v>
      </c>
      <c r="E21" s="21">
        <f t="shared" si="0"/>
        <v>0.04603863202485209</v>
      </c>
      <c r="F21" s="8">
        <f>SUM(F22)</f>
        <v>65751</v>
      </c>
      <c r="G21" s="21">
        <f t="shared" si="1"/>
        <v>0.04693098710231893</v>
      </c>
      <c r="H21" s="8">
        <f>SUM(H22)</f>
        <v>67955</v>
      </c>
      <c r="I21" s="21">
        <f t="shared" si="1"/>
        <v>0.05896776585283803</v>
      </c>
      <c r="J21" s="8">
        <f>SUM(J22)</f>
        <v>68875</v>
      </c>
      <c r="K21" s="21">
        <f>J21/J$87*100</f>
        <v>0.06147732031361958</v>
      </c>
    </row>
    <row r="22" spans="1:11" ht="17.25" customHeight="1">
      <c r="A22" s="12" t="s">
        <v>74</v>
      </c>
      <c r="B22" s="6" t="s">
        <v>8</v>
      </c>
      <c r="C22" s="6" t="s">
        <v>10</v>
      </c>
      <c r="D22" s="10">
        <v>64367</v>
      </c>
      <c r="E22" s="20">
        <f t="shared" si="0"/>
        <v>0.04603863202485209</v>
      </c>
      <c r="F22" s="10">
        <v>65751</v>
      </c>
      <c r="G22" s="20">
        <f t="shared" si="1"/>
        <v>0.04693098710231893</v>
      </c>
      <c r="H22" s="10">
        <v>67955</v>
      </c>
      <c r="I22" s="20">
        <f t="shared" si="1"/>
        <v>0.05896776585283803</v>
      </c>
      <c r="J22" s="10">
        <v>68875</v>
      </c>
      <c r="K22" s="20">
        <f>J22/J$87*100</f>
        <v>0.06147732031361958</v>
      </c>
    </row>
    <row r="23" spans="1:11" s="22" customFormat="1" ht="33.75" customHeight="1">
      <c r="A23" s="11" t="s">
        <v>24</v>
      </c>
      <c r="B23" s="5" t="s">
        <v>10</v>
      </c>
      <c r="C23" s="5" t="s">
        <v>6</v>
      </c>
      <c r="D23" s="8">
        <f>SUM(D24:D28)</f>
        <v>1348822</v>
      </c>
      <c r="E23" s="21">
        <f t="shared" si="0"/>
        <v>0.9647477702087258</v>
      </c>
      <c r="F23" s="8">
        <f>SUM(F24:F28)</f>
        <v>1050383</v>
      </c>
      <c r="G23" s="21">
        <f t="shared" si="1"/>
        <v>0.7497302098142243</v>
      </c>
      <c r="H23" s="8">
        <f>SUM(H24:H28)</f>
        <v>862022</v>
      </c>
      <c r="I23" s="21">
        <f t="shared" si="1"/>
        <v>0.7480172387020108</v>
      </c>
      <c r="J23" s="8">
        <f>SUM(J24:J28)</f>
        <v>873091</v>
      </c>
      <c r="K23" s="21">
        <f>J23/J$87*100</f>
        <v>0.7793146289646233</v>
      </c>
    </row>
    <row r="24" spans="1:11" ht="17.25" customHeight="1">
      <c r="A24" s="12" t="s">
        <v>25</v>
      </c>
      <c r="B24" s="6" t="s">
        <v>10</v>
      </c>
      <c r="C24" s="6" t="s">
        <v>8</v>
      </c>
      <c r="D24" s="10">
        <v>686894</v>
      </c>
      <c r="E24" s="20">
        <f t="shared" si="0"/>
        <v>0.4913023770888616</v>
      </c>
      <c r="F24" s="10">
        <v>511337</v>
      </c>
      <c r="G24" s="20">
        <f t="shared" si="1"/>
        <v>0.36497620039145345</v>
      </c>
      <c r="H24" s="10">
        <v>362554</v>
      </c>
      <c r="I24" s="20">
        <f t="shared" si="1"/>
        <v>0.31460524436774095</v>
      </c>
      <c r="J24" s="10">
        <v>363761</v>
      </c>
      <c r="K24" s="20">
        <f>J24/J$87*100</f>
        <v>0.3246904031158268</v>
      </c>
    </row>
    <row r="25" spans="1:11" ht="33" customHeight="1">
      <c r="A25" s="12" t="s">
        <v>68</v>
      </c>
      <c r="B25" s="6" t="s">
        <v>10</v>
      </c>
      <c r="C25" s="6" t="s">
        <v>26</v>
      </c>
      <c r="D25" s="10">
        <v>140458</v>
      </c>
      <c r="E25" s="20">
        <f t="shared" si="0"/>
        <v>0.10046287968907476</v>
      </c>
      <c r="F25" s="10">
        <v>185283</v>
      </c>
      <c r="G25" s="20">
        <f t="shared" si="1"/>
        <v>0.13224915337073137</v>
      </c>
      <c r="H25" s="10">
        <v>168616</v>
      </c>
      <c r="I25" s="20">
        <f t="shared" si="1"/>
        <v>0.14631607397604499</v>
      </c>
      <c r="J25" s="10">
        <v>170661</v>
      </c>
      <c r="K25" s="20">
        <f>J25/J$87*100</f>
        <v>0.15233075806958446</v>
      </c>
    </row>
    <row r="26" spans="1:11" ht="17.25" customHeight="1">
      <c r="A26" s="12" t="s">
        <v>67</v>
      </c>
      <c r="B26" s="6" t="s">
        <v>10</v>
      </c>
      <c r="C26" s="6" t="s">
        <v>37</v>
      </c>
      <c r="D26" s="10">
        <v>426600</v>
      </c>
      <c r="E26" s="20">
        <f t="shared" si="0"/>
        <v>0.3051265465502805</v>
      </c>
      <c r="F26" s="10">
        <v>214386</v>
      </c>
      <c r="G26" s="20">
        <f t="shared" si="1"/>
        <v>0.15302195557356915</v>
      </c>
      <c r="H26" s="10">
        <v>216212</v>
      </c>
      <c r="I26" s="20">
        <f t="shared" si="1"/>
        <v>0.18761737312300517</v>
      </c>
      <c r="J26" s="10">
        <v>220450</v>
      </c>
      <c r="K26" s="20">
        <f>J26/J$87*100</f>
        <v>0.19677205463720415</v>
      </c>
    </row>
    <row r="27" spans="1:11" ht="17.25" customHeight="1">
      <c r="A27" s="12" t="s">
        <v>27</v>
      </c>
      <c r="B27" s="6" t="s">
        <v>10</v>
      </c>
      <c r="C27" s="6" t="s">
        <v>19</v>
      </c>
      <c r="D27" s="10">
        <v>4820</v>
      </c>
      <c r="E27" s="20">
        <f t="shared" si="0"/>
        <v>0.0034475151297992308</v>
      </c>
      <c r="F27" s="10">
        <v>5774</v>
      </c>
      <c r="G27" s="20">
        <f t="shared" si="1"/>
        <v>0.004121298832394786</v>
      </c>
      <c r="H27" s="10">
        <v>4008</v>
      </c>
      <c r="I27" s="20">
        <f t="shared" si="1"/>
        <v>0.0034779310652369184</v>
      </c>
      <c r="J27" s="10">
        <v>2616</v>
      </c>
      <c r="K27" s="20">
        <f>J27/J$87*100</f>
        <v>0.0023350224310770065</v>
      </c>
    </row>
    <row r="28" spans="1:11" ht="32.25" customHeight="1">
      <c r="A28" s="12" t="s">
        <v>28</v>
      </c>
      <c r="B28" s="6" t="s">
        <v>10</v>
      </c>
      <c r="C28" s="6" t="s">
        <v>23</v>
      </c>
      <c r="D28" s="10">
        <v>90050</v>
      </c>
      <c r="E28" s="20">
        <f t="shared" si="0"/>
        <v>0.0644084517507097</v>
      </c>
      <c r="F28" s="10">
        <v>133603</v>
      </c>
      <c r="G28" s="20">
        <f t="shared" si="1"/>
        <v>0.0953616016460756</v>
      </c>
      <c r="H28" s="10">
        <v>110632</v>
      </c>
      <c r="I28" s="20">
        <f t="shared" si="1"/>
        <v>0.09600061616998273</v>
      </c>
      <c r="J28" s="10">
        <v>115603</v>
      </c>
      <c r="K28" s="20">
        <f>J28/J$87*100</f>
        <v>0.10318639071093087</v>
      </c>
    </row>
    <row r="29" spans="1:11" s="22" customFormat="1" ht="18" customHeight="1">
      <c r="A29" s="11" t="s">
        <v>29</v>
      </c>
      <c r="B29" s="5" t="s">
        <v>12</v>
      </c>
      <c r="C29" s="5" t="s">
        <v>6</v>
      </c>
      <c r="D29" s="8">
        <f>SUM(D30:D39)</f>
        <v>42379368</v>
      </c>
      <c r="E29" s="21">
        <f t="shared" si="0"/>
        <v>30.31193202724676</v>
      </c>
      <c r="F29" s="8">
        <f>SUM(F30:F39)</f>
        <v>45084764</v>
      </c>
      <c r="G29" s="21">
        <f t="shared" si="1"/>
        <v>32.180080573604855</v>
      </c>
      <c r="H29" s="8">
        <f>SUM(H30:H39)</f>
        <v>39748635</v>
      </c>
      <c r="I29" s="21">
        <f t="shared" si="1"/>
        <v>34.49176957766055</v>
      </c>
      <c r="J29" s="8">
        <f>SUM(J30:J39)</f>
        <v>39049251</v>
      </c>
      <c r="K29" s="21">
        <f>J29/J$87*100</f>
        <v>34.85507530648174</v>
      </c>
    </row>
    <row r="30" spans="1:11" ht="17.25" customHeight="1">
      <c r="A30" s="12" t="s">
        <v>30</v>
      </c>
      <c r="B30" s="6" t="s">
        <v>12</v>
      </c>
      <c r="C30" s="6" t="s">
        <v>5</v>
      </c>
      <c r="D30" s="10">
        <v>371535</v>
      </c>
      <c r="E30" s="20">
        <f t="shared" si="0"/>
        <v>0.26574118957467996</v>
      </c>
      <c r="F30" s="10">
        <v>445089</v>
      </c>
      <c r="G30" s="20">
        <f t="shared" si="1"/>
        <v>0.3176904703865193</v>
      </c>
      <c r="H30" s="10">
        <v>460439</v>
      </c>
      <c r="I30" s="20">
        <f t="shared" si="1"/>
        <v>0.3995446860645264</v>
      </c>
      <c r="J30" s="10">
        <v>470440</v>
      </c>
      <c r="K30" s="20">
        <f>J30/J$87*100</f>
        <v>0.41991129681799194</v>
      </c>
    </row>
    <row r="31" spans="1:11" ht="18" customHeight="1">
      <c r="A31" s="12" t="s">
        <v>31</v>
      </c>
      <c r="B31" s="6" t="s">
        <v>12</v>
      </c>
      <c r="C31" s="6" t="s">
        <v>8</v>
      </c>
      <c r="D31" s="10">
        <v>609386</v>
      </c>
      <c r="E31" s="20">
        <f t="shared" si="0"/>
        <v>0.4358646171966461</v>
      </c>
      <c r="F31" s="10">
        <v>98871</v>
      </c>
      <c r="G31" s="20">
        <f t="shared" si="1"/>
        <v>0.0705709970311231</v>
      </c>
      <c r="H31" s="10">
        <v>48089</v>
      </c>
      <c r="I31" s="20">
        <f t="shared" si="1"/>
        <v>0.041729098551940666</v>
      </c>
      <c r="J31" s="10">
        <v>42245</v>
      </c>
      <c r="K31" s="20">
        <f>J31/J$87*100</f>
        <v>0.03770757744680739</v>
      </c>
    </row>
    <row r="32" spans="1:11" ht="18" customHeight="1">
      <c r="A32" s="12" t="s">
        <v>69</v>
      </c>
      <c r="B32" s="6" t="s">
        <v>12</v>
      </c>
      <c r="C32" s="6" t="s">
        <v>12</v>
      </c>
      <c r="D32" s="10">
        <v>16850</v>
      </c>
      <c r="E32" s="20">
        <f t="shared" si="0"/>
        <v>0.012051997912264946</v>
      </c>
      <c r="F32" s="10">
        <v>40490</v>
      </c>
      <c r="G32" s="20">
        <f t="shared" si="1"/>
        <v>0.028900483152695677</v>
      </c>
      <c r="H32" s="10">
        <v>16850</v>
      </c>
      <c r="I32" s="20">
        <f t="shared" si="1"/>
        <v>0.014621541529252017</v>
      </c>
      <c r="J32" s="10">
        <v>16850</v>
      </c>
      <c r="K32" s="20">
        <f>J32/J$87*100</f>
        <v>0.015040186530446312</v>
      </c>
    </row>
    <row r="33" spans="1:11" ht="18" customHeight="1">
      <c r="A33" s="12" t="s">
        <v>32</v>
      </c>
      <c r="B33" s="6" t="s">
        <v>12</v>
      </c>
      <c r="C33" s="6" t="s">
        <v>14</v>
      </c>
      <c r="D33" s="10">
        <v>6087225</v>
      </c>
      <c r="E33" s="20">
        <f t="shared" si="0"/>
        <v>4.3539004742722245</v>
      </c>
      <c r="F33" s="10">
        <v>7213105</v>
      </c>
      <c r="G33" s="20">
        <f t="shared" si="1"/>
        <v>5.148486528306371</v>
      </c>
      <c r="H33" s="10">
        <v>6292161</v>
      </c>
      <c r="I33" s="20">
        <f t="shared" si="1"/>
        <v>5.460005541260528</v>
      </c>
      <c r="J33" s="10">
        <v>6301831</v>
      </c>
      <c r="K33" s="20">
        <f>J33/J$87*100</f>
        <v>5.624968173492523</v>
      </c>
    </row>
    <row r="34" spans="1:11" ht="17.25" customHeight="1">
      <c r="A34" s="12" t="s">
        <v>70</v>
      </c>
      <c r="B34" s="6" t="s">
        <v>12</v>
      </c>
      <c r="C34" s="6" t="s">
        <v>16</v>
      </c>
      <c r="D34" s="10">
        <v>68918</v>
      </c>
      <c r="E34" s="20">
        <f t="shared" si="0"/>
        <v>0.049293744339316055</v>
      </c>
      <c r="F34" s="10">
        <v>59608</v>
      </c>
      <c r="G34" s="20">
        <f t="shared" si="1"/>
        <v>0.042546307724521705</v>
      </c>
      <c r="H34" s="10">
        <v>71187</v>
      </c>
      <c r="I34" s="20">
        <f t="shared" si="1"/>
        <v>0.06177232503518477</v>
      </c>
      <c r="J34" s="10">
        <v>39187</v>
      </c>
      <c r="K34" s="20">
        <f>J34/J$87*100</f>
        <v>0.0349780290545163</v>
      </c>
    </row>
    <row r="35" spans="1:11" ht="17.25" customHeight="1">
      <c r="A35" s="12" t="s">
        <v>33</v>
      </c>
      <c r="B35" s="6" t="s">
        <v>12</v>
      </c>
      <c r="C35" s="6" t="s">
        <v>18</v>
      </c>
      <c r="D35" s="10">
        <v>1089970</v>
      </c>
      <c r="E35" s="20">
        <f t="shared" si="0"/>
        <v>0.7796033332006779</v>
      </c>
      <c r="F35" s="10">
        <v>1018955</v>
      </c>
      <c r="G35" s="20">
        <f t="shared" si="1"/>
        <v>0.7272978960448264</v>
      </c>
      <c r="H35" s="10">
        <v>1042966</v>
      </c>
      <c r="I35" s="20">
        <f t="shared" si="1"/>
        <v>0.9050309010443833</v>
      </c>
      <c r="J35" s="10">
        <v>1049182</v>
      </c>
      <c r="K35" s="20">
        <f>J35/J$87*100</f>
        <v>0.9364921652455029</v>
      </c>
    </row>
    <row r="36" spans="1:11" ht="18" customHeight="1">
      <c r="A36" s="12" t="s">
        <v>34</v>
      </c>
      <c r="B36" s="6" t="s">
        <v>12</v>
      </c>
      <c r="C36" s="6" t="s">
        <v>35</v>
      </c>
      <c r="D36" s="10">
        <v>2269523</v>
      </c>
      <c r="E36" s="20">
        <f t="shared" si="0"/>
        <v>1.62328109542061</v>
      </c>
      <c r="F36" s="10">
        <v>1394226</v>
      </c>
      <c r="G36" s="20">
        <f t="shared" si="1"/>
        <v>0.9951544831822743</v>
      </c>
      <c r="H36" s="10">
        <f>745236+1</f>
        <v>745237</v>
      </c>
      <c r="I36" s="20">
        <f t="shared" si="1"/>
        <v>0.6466773735688537</v>
      </c>
      <c r="J36" s="10">
        <v>762034</v>
      </c>
      <c r="K36" s="20">
        <f>J36/J$87*100</f>
        <v>0.6801859645425594</v>
      </c>
    </row>
    <row r="37" spans="1:11" ht="17.25" customHeight="1">
      <c r="A37" s="12" t="s">
        <v>75</v>
      </c>
      <c r="B37" s="6" t="s">
        <v>12</v>
      </c>
      <c r="C37" s="6" t="s">
        <v>26</v>
      </c>
      <c r="D37" s="10">
        <v>24600923</v>
      </c>
      <c r="E37" s="20">
        <f t="shared" si="0"/>
        <v>17.595861877494993</v>
      </c>
      <c r="F37" s="10">
        <v>29071760</v>
      </c>
      <c r="G37" s="20">
        <f t="shared" si="1"/>
        <v>20.750504077530554</v>
      </c>
      <c r="H37" s="10">
        <f>27926290</f>
        <v>27926290</v>
      </c>
      <c r="I37" s="20">
        <f t="shared" si="1"/>
        <v>24.232961958037702</v>
      </c>
      <c r="J37" s="10">
        <v>28559099</v>
      </c>
      <c r="K37" s="20">
        <f>J37/J$87*100</f>
        <v>25.49164249860432</v>
      </c>
    </row>
    <row r="38" spans="1:11" ht="18" customHeight="1">
      <c r="A38" s="12" t="s">
        <v>36</v>
      </c>
      <c r="B38" s="6" t="s">
        <v>12</v>
      </c>
      <c r="C38" s="6" t="s">
        <v>37</v>
      </c>
      <c r="D38" s="10">
        <v>836782</v>
      </c>
      <c r="E38" s="20">
        <f t="shared" si="0"/>
        <v>0.598510084096195</v>
      </c>
      <c r="F38" s="10">
        <v>936888</v>
      </c>
      <c r="G38" s="20">
        <f t="shared" si="1"/>
        <v>0.6687210634715424</v>
      </c>
      <c r="H38" s="10">
        <v>887268</v>
      </c>
      <c r="I38" s="20">
        <f t="shared" si="1"/>
        <v>0.7699243863250076</v>
      </c>
      <c r="J38" s="10">
        <v>860138</v>
      </c>
      <c r="K38" s="20">
        <f>J38/J$87*100</f>
        <v>0.767752876078637</v>
      </c>
    </row>
    <row r="39" spans="1:11" ht="18" customHeight="1">
      <c r="A39" s="12" t="s">
        <v>38</v>
      </c>
      <c r="B39" s="6" t="s">
        <v>12</v>
      </c>
      <c r="C39" s="6" t="s">
        <v>21</v>
      </c>
      <c r="D39" s="10">
        <v>6428256</v>
      </c>
      <c r="E39" s="20">
        <f t="shared" si="0"/>
        <v>4.597823613739146</v>
      </c>
      <c r="F39" s="10">
        <v>4805772</v>
      </c>
      <c r="G39" s="20">
        <f t="shared" si="1"/>
        <v>3.4302082667744287</v>
      </c>
      <c r="H39" s="10">
        <v>2258148</v>
      </c>
      <c r="I39" s="20">
        <f t="shared" si="1"/>
        <v>1.9595017662431682</v>
      </c>
      <c r="J39" s="10">
        <v>948245</v>
      </c>
      <c r="K39" s="20">
        <f>J39/J$87*100</f>
        <v>0.8463965386684311</v>
      </c>
    </row>
    <row r="40" spans="1:11" s="22" customFormat="1" ht="18" customHeight="1">
      <c r="A40" s="11" t="s">
        <v>39</v>
      </c>
      <c r="B40" s="5" t="s">
        <v>14</v>
      </c>
      <c r="C40" s="5" t="s">
        <v>6</v>
      </c>
      <c r="D40" s="8">
        <f>SUM(D41:D43)</f>
        <v>6867711</v>
      </c>
      <c r="E40" s="21">
        <f t="shared" si="0"/>
        <v>4.912144726055727</v>
      </c>
      <c r="F40" s="8">
        <f>SUM(F41:F43)</f>
        <v>5341067</v>
      </c>
      <c r="G40" s="21">
        <f t="shared" si="1"/>
        <v>3.812284930869816</v>
      </c>
      <c r="H40" s="8">
        <f>SUM(H41:H43)</f>
        <v>3412155</v>
      </c>
      <c r="I40" s="21">
        <f t="shared" si="1"/>
        <v>2.9608881920916863</v>
      </c>
      <c r="J40" s="8">
        <f>SUM(J41:J43)</f>
        <v>4259553</v>
      </c>
      <c r="K40" s="21">
        <f>J40/J$87*100</f>
        <v>3.80204579562743</v>
      </c>
    </row>
    <row r="41" spans="1:11" ht="17.25" customHeight="1">
      <c r="A41" s="12" t="s">
        <v>40</v>
      </c>
      <c r="B41" s="6" t="s">
        <v>14</v>
      </c>
      <c r="C41" s="6" t="s">
        <v>5</v>
      </c>
      <c r="D41" s="10">
        <v>3638506</v>
      </c>
      <c r="E41" s="20">
        <f t="shared" si="0"/>
        <v>2.602449063250058</v>
      </c>
      <c r="F41" s="10">
        <v>2147201</v>
      </c>
      <c r="G41" s="20">
        <f t="shared" si="1"/>
        <v>1.532604256012628</v>
      </c>
      <c r="H41" s="10">
        <v>1413309</v>
      </c>
      <c r="I41" s="20">
        <f t="shared" si="1"/>
        <v>1.2263950289119074</v>
      </c>
      <c r="J41" s="10">
        <v>1399838</v>
      </c>
      <c r="K41" s="20">
        <f>J41/J$87*100</f>
        <v>1.249485141389134</v>
      </c>
    </row>
    <row r="42" spans="1:11" ht="18" customHeight="1">
      <c r="A42" s="12" t="s">
        <v>41</v>
      </c>
      <c r="B42" s="6" t="s">
        <v>14</v>
      </c>
      <c r="C42" s="6" t="s">
        <v>8</v>
      </c>
      <c r="D42" s="10">
        <v>2207786</v>
      </c>
      <c r="E42" s="20">
        <f t="shared" si="0"/>
        <v>1.5791235764230134</v>
      </c>
      <c r="F42" s="10">
        <v>1285180</v>
      </c>
      <c r="G42" s="20">
        <f t="shared" si="1"/>
        <v>0.9173208925211517</v>
      </c>
      <c r="H42" s="10">
        <v>1742280</v>
      </c>
      <c r="I42" s="20">
        <f t="shared" si="1"/>
        <v>1.5118587166519408</v>
      </c>
      <c r="J42" s="10">
        <v>2553236</v>
      </c>
      <c r="K42" s="20">
        <f>J42/J$87*100</f>
        <v>2.2789997445846066</v>
      </c>
    </row>
    <row r="43" spans="1:11" ht="18" customHeight="1">
      <c r="A43" s="12" t="s">
        <v>42</v>
      </c>
      <c r="B43" s="6" t="s">
        <v>14</v>
      </c>
      <c r="C43" s="6" t="s">
        <v>14</v>
      </c>
      <c r="D43" s="10">
        <v>1021419</v>
      </c>
      <c r="E43" s="20">
        <f t="shared" si="0"/>
        <v>0.7305720863826557</v>
      </c>
      <c r="F43" s="10">
        <v>1908686</v>
      </c>
      <c r="G43" s="20">
        <f t="shared" si="1"/>
        <v>1.3623597823360363</v>
      </c>
      <c r="H43" s="10">
        <v>256566</v>
      </c>
      <c r="I43" s="20">
        <f t="shared" si="1"/>
        <v>0.22263444652783818</v>
      </c>
      <c r="J43" s="10">
        <v>306479</v>
      </c>
      <c r="K43" s="20">
        <f>J43/J$87*100</f>
        <v>0.2735609096536888</v>
      </c>
    </row>
    <row r="44" spans="1:11" s="22" customFormat="1" ht="17.25" customHeight="1">
      <c r="A44" s="11" t="s">
        <v>43</v>
      </c>
      <c r="B44" s="5" t="s">
        <v>16</v>
      </c>
      <c r="C44" s="5" t="s">
        <v>6</v>
      </c>
      <c r="D44" s="8">
        <f>SUM(D45:D46)</f>
        <v>709955</v>
      </c>
      <c r="E44" s="21">
        <f t="shared" si="0"/>
        <v>0.5077968058042766</v>
      </c>
      <c r="F44" s="8">
        <f>SUM(F45:F46)</f>
        <v>915630</v>
      </c>
      <c r="G44" s="21">
        <f t="shared" si="1"/>
        <v>0.6535477744900653</v>
      </c>
      <c r="H44" s="8">
        <f>SUM(H45:H46)</f>
        <v>868751</v>
      </c>
      <c r="I44" s="21">
        <f t="shared" si="1"/>
        <v>0.7538563100937222</v>
      </c>
      <c r="J44" s="8">
        <f>SUM(J45:J46)</f>
        <v>339978</v>
      </c>
      <c r="K44" s="21">
        <f>J44/J$87*100</f>
        <v>0.30346187158742294</v>
      </c>
    </row>
    <row r="45" spans="1:11" ht="31.5" customHeight="1">
      <c r="A45" s="12" t="s">
        <v>44</v>
      </c>
      <c r="B45" s="6" t="s">
        <v>16</v>
      </c>
      <c r="C45" s="6" t="s">
        <v>10</v>
      </c>
      <c r="D45" s="10">
        <v>152311</v>
      </c>
      <c r="E45" s="20">
        <f t="shared" si="0"/>
        <v>0.10894076284955406</v>
      </c>
      <c r="F45" s="10">
        <v>165539</v>
      </c>
      <c r="G45" s="20">
        <f t="shared" si="1"/>
        <v>0.11815650977066164</v>
      </c>
      <c r="H45" s="10">
        <v>161050</v>
      </c>
      <c r="I45" s="20">
        <f t="shared" si="1"/>
        <v>0.13975069811786572</v>
      </c>
      <c r="J45" s="10">
        <v>162348</v>
      </c>
      <c r="K45" s="20">
        <f>J45/J$87*100</f>
        <v>0.14491063518367348</v>
      </c>
    </row>
    <row r="46" spans="1:11" ht="18.75" customHeight="1">
      <c r="A46" s="12" t="s">
        <v>45</v>
      </c>
      <c r="B46" s="6" t="s">
        <v>16</v>
      </c>
      <c r="C46" s="6" t="s">
        <v>14</v>
      </c>
      <c r="D46" s="10">
        <v>557644</v>
      </c>
      <c r="E46" s="20">
        <f t="shared" si="0"/>
        <v>0.39885604295472243</v>
      </c>
      <c r="F46" s="10">
        <v>750091</v>
      </c>
      <c r="G46" s="20">
        <f t="shared" si="1"/>
        <v>0.5353912647194037</v>
      </c>
      <c r="H46" s="10">
        <v>707701</v>
      </c>
      <c r="I46" s="20">
        <f t="shared" si="1"/>
        <v>0.6141056119758564</v>
      </c>
      <c r="J46" s="10">
        <v>177630</v>
      </c>
      <c r="K46" s="20">
        <f>J46/J$87*100</f>
        <v>0.1585512364037495</v>
      </c>
    </row>
    <row r="47" spans="1:11" s="22" customFormat="1" ht="15.75">
      <c r="A47" s="11" t="s">
        <v>46</v>
      </c>
      <c r="B47" s="5" t="s">
        <v>18</v>
      </c>
      <c r="C47" s="5" t="s">
        <v>6</v>
      </c>
      <c r="D47" s="8">
        <f>SUM(D48:D56)</f>
        <v>22894822</v>
      </c>
      <c r="E47" s="21">
        <f t="shared" si="0"/>
        <v>16.37556955167226</v>
      </c>
      <c r="F47" s="8">
        <f>SUM(F48:F56)</f>
        <v>25321865</v>
      </c>
      <c r="G47" s="21">
        <f t="shared" si="1"/>
        <v>18.07394746424634</v>
      </c>
      <c r="H47" s="8">
        <f>SUM(H48:H56)</f>
        <v>18132496</v>
      </c>
      <c r="I47" s="21">
        <f t="shared" si="1"/>
        <v>15.734423934302438</v>
      </c>
      <c r="J47" s="8">
        <f>SUM(J48:J56)</f>
        <v>18210832</v>
      </c>
      <c r="K47" s="21">
        <f>J47/J$87*100</f>
        <v>16.254855202054642</v>
      </c>
    </row>
    <row r="48" spans="1:11" ht="17.25" customHeight="1">
      <c r="A48" s="12" t="s">
        <v>47</v>
      </c>
      <c r="B48" s="6" t="s">
        <v>18</v>
      </c>
      <c r="C48" s="6" t="s">
        <v>5</v>
      </c>
      <c r="D48" s="10">
        <v>8266239</v>
      </c>
      <c r="E48" s="20">
        <f t="shared" si="0"/>
        <v>5.912444817227482</v>
      </c>
      <c r="F48" s="10">
        <v>8144026</v>
      </c>
      <c r="G48" s="20">
        <f t="shared" si="1"/>
        <v>5.812948535641284</v>
      </c>
      <c r="H48" s="10">
        <v>5347750</v>
      </c>
      <c r="I48" s="20">
        <f t="shared" si="1"/>
        <v>4.6404954725850125</v>
      </c>
      <c r="J48" s="10">
        <v>5379798</v>
      </c>
      <c r="K48" s="20">
        <f>J48/J$87*100</f>
        <v>4.801968273953829</v>
      </c>
    </row>
    <row r="49" spans="1:11" ht="18" customHeight="1">
      <c r="A49" s="12" t="s">
        <v>48</v>
      </c>
      <c r="B49" s="6" t="s">
        <v>18</v>
      </c>
      <c r="C49" s="6" t="s">
        <v>8</v>
      </c>
      <c r="D49" s="10">
        <v>10435217</v>
      </c>
      <c r="E49" s="20">
        <f t="shared" si="0"/>
        <v>7.463810890090901</v>
      </c>
      <c r="F49" s="10">
        <v>13149694</v>
      </c>
      <c r="G49" s="20">
        <f t="shared" si="1"/>
        <v>9.38583625364543</v>
      </c>
      <c r="H49" s="10">
        <v>9314778</v>
      </c>
      <c r="I49" s="20">
        <f t="shared" si="1"/>
        <v>8.082873196603147</v>
      </c>
      <c r="J49" s="10">
        <v>9350434</v>
      </c>
      <c r="K49" s="20">
        <f>J49/J$87*100</f>
        <v>8.346128872440786</v>
      </c>
    </row>
    <row r="50" spans="1:11" ht="16.5" customHeight="1">
      <c r="A50" s="12" t="s">
        <v>49</v>
      </c>
      <c r="B50" s="6" t="s">
        <v>18</v>
      </c>
      <c r="C50" s="6" t="s">
        <v>10</v>
      </c>
      <c r="D50" s="10">
        <v>775742</v>
      </c>
      <c r="E50" s="20">
        <f t="shared" si="0"/>
        <v>0.5548510958134263</v>
      </c>
      <c r="F50" s="10">
        <v>721563</v>
      </c>
      <c r="G50" s="20">
        <f t="shared" si="1"/>
        <v>0.5150288793556076</v>
      </c>
      <c r="H50" s="10">
        <v>743652</v>
      </c>
      <c r="I50" s="20">
        <f t="shared" si="1"/>
        <v>0.6453019941431051</v>
      </c>
      <c r="J50" s="10">
        <v>766753</v>
      </c>
      <c r="K50" s="20">
        <f>J50/J$87*100</f>
        <v>0.6843981093637568</v>
      </c>
    </row>
    <row r="51" spans="1:11" ht="18" customHeight="1">
      <c r="A51" s="12" t="s">
        <v>50</v>
      </c>
      <c r="B51" s="6" t="s">
        <v>18</v>
      </c>
      <c r="C51" s="6" t="s">
        <v>12</v>
      </c>
      <c r="D51" s="10">
        <v>1064159</v>
      </c>
      <c r="E51" s="20">
        <f t="shared" si="0"/>
        <v>0.7611419612058132</v>
      </c>
      <c r="F51" s="10">
        <f>1426468+1</f>
        <v>1426469</v>
      </c>
      <c r="G51" s="20">
        <f t="shared" si="1"/>
        <v>1.0181685182104878</v>
      </c>
      <c r="H51" s="10">
        <v>1390928</v>
      </c>
      <c r="I51" s="20">
        <f t="shared" si="1"/>
        <v>1.2069739772225192</v>
      </c>
      <c r="J51" s="10">
        <v>1421061</v>
      </c>
      <c r="K51" s="20">
        <f>J51/J$87*100</f>
        <v>1.268428635676117</v>
      </c>
    </row>
    <row r="52" spans="1:11" ht="33" customHeight="1">
      <c r="A52" s="12" t="s">
        <v>51</v>
      </c>
      <c r="B52" s="6" t="s">
        <v>18</v>
      </c>
      <c r="C52" s="6" t="s">
        <v>14</v>
      </c>
      <c r="D52" s="10">
        <v>87718</v>
      </c>
      <c r="E52" s="20">
        <f t="shared" si="0"/>
        <v>0.0627404838497363</v>
      </c>
      <c r="F52" s="10">
        <v>104993</v>
      </c>
      <c r="G52" s="20">
        <f t="shared" si="1"/>
        <v>0.07494068727219011</v>
      </c>
      <c r="H52" s="10">
        <v>108206</v>
      </c>
      <c r="I52" s="20">
        <f t="shared" si="1"/>
        <v>0.09389546128867915</v>
      </c>
      <c r="J52" s="10">
        <v>109105</v>
      </c>
      <c r="K52" s="20">
        <f>J52/J$87*100</f>
        <v>0.09738632352548042</v>
      </c>
    </row>
    <row r="53" spans="1:11" ht="16.5" customHeight="1">
      <c r="A53" s="12" t="s">
        <v>52</v>
      </c>
      <c r="B53" s="6" t="s">
        <v>18</v>
      </c>
      <c r="C53" s="6" t="s">
        <v>16</v>
      </c>
      <c r="D53" s="10">
        <v>922679</v>
      </c>
      <c r="E53" s="20">
        <f t="shared" si="0"/>
        <v>0.6599480938688848</v>
      </c>
      <c r="F53" s="10">
        <v>563364</v>
      </c>
      <c r="G53" s="20">
        <f t="shared" si="1"/>
        <v>0.4021114297563657</v>
      </c>
      <c r="H53" s="10">
        <v>57459</v>
      </c>
      <c r="I53" s="20">
        <f t="shared" si="1"/>
        <v>0.04985989048838526</v>
      </c>
      <c r="J53" s="10">
        <v>60354</v>
      </c>
      <c r="K53" s="20">
        <f>J53/J$87*100</f>
        <v>0.05387153815184314</v>
      </c>
    </row>
    <row r="54" spans="1:11" ht="18" customHeight="1">
      <c r="A54" s="12" t="s">
        <v>53</v>
      </c>
      <c r="B54" s="6" t="s">
        <v>18</v>
      </c>
      <c r="C54" s="6" t="s">
        <v>18</v>
      </c>
      <c r="D54" s="10">
        <v>1131510</v>
      </c>
      <c r="E54" s="20">
        <f t="shared" si="0"/>
        <v>0.8093149055018937</v>
      </c>
      <c r="F54" s="10">
        <v>955111</v>
      </c>
      <c r="G54" s="20">
        <f t="shared" si="1"/>
        <v>0.6817280653112947</v>
      </c>
      <c r="H54" s="10">
        <v>967011</v>
      </c>
      <c r="I54" s="20">
        <f t="shared" si="1"/>
        <v>0.8391211570174197</v>
      </c>
      <c r="J54" s="10">
        <v>919931</v>
      </c>
      <c r="K54" s="20">
        <f>J54/J$87*100</f>
        <v>0.8211236697412468</v>
      </c>
    </row>
    <row r="55" spans="1:11" ht="17.25" customHeight="1">
      <c r="A55" s="12" t="s">
        <v>54</v>
      </c>
      <c r="B55" s="6" t="s">
        <v>18</v>
      </c>
      <c r="C55" s="6" t="s">
        <v>35</v>
      </c>
      <c r="D55" s="10">
        <v>2679</v>
      </c>
      <c r="E55" s="20">
        <f t="shared" si="0"/>
        <v>0.0019161603802348836</v>
      </c>
      <c r="F55" s="10">
        <v>2946</v>
      </c>
      <c r="G55" s="20">
        <f t="shared" si="1"/>
        <v>0.0021027617527251538</v>
      </c>
      <c r="H55" s="10">
        <v>3037</v>
      </c>
      <c r="I55" s="20">
        <f t="shared" si="1"/>
        <v>0.0026353484643524255</v>
      </c>
      <c r="J55" s="10">
        <v>3055</v>
      </c>
      <c r="K55" s="20">
        <f>J55/J$87*100</f>
        <v>0.002726870614273798</v>
      </c>
    </row>
    <row r="56" spans="1:11" ht="17.25" customHeight="1">
      <c r="A56" s="12" t="s">
        <v>55</v>
      </c>
      <c r="B56" s="6" t="s">
        <v>18</v>
      </c>
      <c r="C56" s="6" t="s">
        <v>26</v>
      </c>
      <c r="D56" s="10">
        <v>208879</v>
      </c>
      <c r="E56" s="20">
        <f t="shared" si="0"/>
        <v>0.14940114373388663</v>
      </c>
      <c r="F56" s="10">
        <v>253699</v>
      </c>
      <c r="G56" s="20">
        <f t="shared" si="1"/>
        <v>0.1810823333009568</v>
      </c>
      <c r="H56" s="10">
        <v>199675</v>
      </c>
      <c r="I56" s="20">
        <f t="shared" si="1"/>
        <v>0.17326743648981582</v>
      </c>
      <c r="J56" s="10">
        <v>200341</v>
      </c>
      <c r="K56" s="20">
        <f>J56/J$87*100</f>
        <v>0.17882290858730832</v>
      </c>
    </row>
    <row r="57" spans="1:11" s="22" customFormat="1" ht="15.75">
      <c r="A57" s="11" t="s">
        <v>76</v>
      </c>
      <c r="B57" s="5" t="s">
        <v>35</v>
      </c>
      <c r="C57" s="5" t="s">
        <v>6</v>
      </c>
      <c r="D57" s="8">
        <f>SUM(D58:D59)</f>
        <v>4774245</v>
      </c>
      <c r="E57" s="21">
        <f t="shared" si="0"/>
        <v>3.414788769889695</v>
      </c>
      <c r="F57" s="8">
        <f>SUM(F58:F59)</f>
        <v>2372811</v>
      </c>
      <c r="G57" s="21">
        <f t="shared" si="1"/>
        <v>1.6936375482842918</v>
      </c>
      <c r="H57" s="8">
        <f>SUM(H58:H59)</f>
        <v>1672874</v>
      </c>
      <c r="I57" s="21">
        <f t="shared" si="1"/>
        <v>1.451631849507771</v>
      </c>
      <c r="J57" s="8">
        <f>SUM(J58:J59)</f>
        <v>1365611</v>
      </c>
      <c r="K57" s="21">
        <f>J57/J$87*100</f>
        <v>1.2189343719898706</v>
      </c>
    </row>
    <row r="58" spans="1:11" ht="17.25" customHeight="1">
      <c r="A58" s="12" t="s">
        <v>56</v>
      </c>
      <c r="B58" s="6" t="s">
        <v>35</v>
      </c>
      <c r="C58" s="6" t="s">
        <v>5</v>
      </c>
      <c r="D58" s="10">
        <v>4160965</v>
      </c>
      <c r="E58" s="20">
        <f t="shared" si="0"/>
        <v>2.976138961009348</v>
      </c>
      <c r="F58" s="10">
        <v>2252703</v>
      </c>
      <c r="G58" s="20">
        <f t="shared" si="1"/>
        <v>1.6079082514084222</v>
      </c>
      <c r="H58" s="10">
        <v>1550993</v>
      </c>
      <c r="I58" s="20">
        <f t="shared" si="1"/>
        <v>1.3458699442776956</v>
      </c>
      <c r="J58" s="10">
        <v>1243232</v>
      </c>
      <c r="K58" s="20">
        <f>J58/J$87*100</f>
        <v>1.1096997733305538</v>
      </c>
    </row>
    <row r="59" spans="1:11" ht="18" customHeight="1">
      <c r="A59" s="12" t="s">
        <v>77</v>
      </c>
      <c r="B59" s="6" t="s">
        <v>35</v>
      </c>
      <c r="C59" s="6" t="s">
        <v>12</v>
      </c>
      <c r="D59" s="10">
        <v>613280</v>
      </c>
      <c r="E59" s="20">
        <f t="shared" si="0"/>
        <v>0.438649808880347</v>
      </c>
      <c r="F59" s="10">
        <v>120108</v>
      </c>
      <c r="G59" s="20">
        <f t="shared" si="1"/>
        <v>0.08572929687586991</v>
      </c>
      <c r="H59" s="10">
        <v>121881</v>
      </c>
      <c r="I59" s="20">
        <f t="shared" si="1"/>
        <v>0.10576190523007509</v>
      </c>
      <c r="J59" s="10">
        <v>122379</v>
      </c>
      <c r="K59" s="20">
        <f>J59/J$87*100</f>
        <v>0.10923459865931687</v>
      </c>
    </row>
    <row r="60" spans="1:11" s="22" customFormat="1" ht="17.25" customHeight="1">
      <c r="A60" s="11" t="s">
        <v>78</v>
      </c>
      <c r="B60" s="5" t="s">
        <v>26</v>
      </c>
      <c r="C60" s="5" t="s">
        <v>6</v>
      </c>
      <c r="D60" s="8">
        <f>SUM(D61:D66)</f>
        <v>17096827</v>
      </c>
      <c r="E60" s="21">
        <f t="shared" si="0"/>
        <v>12.228541442751036</v>
      </c>
      <c r="F60" s="8">
        <f>SUM(F61:F66)</f>
        <v>15258260</v>
      </c>
      <c r="G60" s="21">
        <f t="shared" si="1"/>
        <v>10.890864066916532</v>
      </c>
      <c r="H60" s="8">
        <f>SUM(H61:H66)</f>
        <v>13697825</v>
      </c>
      <c r="I60" s="21">
        <f t="shared" si="1"/>
        <v>11.886250272873976</v>
      </c>
      <c r="J60" s="8">
        <f>SUM(J61:J66)</f>
        <v>14316599</v>
      </c>
      <c r="K60" s="21">
        <f>J60/J$87*100</f>
        <v>12.778891361519356</v>
      </c>
    </row>
    <row r="61" spans="1:11" ht="18" customHeight="1">
      <c r="A61" s="12" t="s">
        <v>57</v>
      </c>
      <c r="B61" s="6" t="s">
        <v>26</v>
      </c>
      <c r="C61" s="6" t="s">
        <v>5</v>
      </c>
      <c r="D61" s="10">
        <v>552952</v>
      </c>
      <c r="E61" s="20">
        <f t="shared" si="0"/>
        <v>0.3955000800939304</v>
      </c>
      <c r="F61" s="10">
        <v>617128</v>
      </c>
      <c r="G61" s="20">
        <f t="shared" si="1"/>
        <v>0.4404864748593919</v>
      </c>
      <c r="H61" s="10">
        <v>661942</v>
      </c>
      <c r="I61" s="20">
        <f t="shared" si="1"/>
        <v>0.5743983645671299</v>
      </c>
      <c r="J61" s="10">
        <v>732994</v>
      </c>
      <c r="K61" s="20">
        <f>J61/J$87*100</f>
        <v>0.6542650733351908</v>
      </c>
    </row>
    <row r="62" spans="1:11" ht="18" customHeight="1">
      <c r="A62" s="12" t="s">
        <v>58</v>
      </c>
      <c r="B62" s="6" t="s">
        <v>26</v>
      </c>
      <c r="C62" s="6" t="s">
        <v>8</v>
      </c>
      <c r="D62" s="10">
        <v>439694</v>
      </c>
      <c r="E62" s="20">
        <f t="shared" si="0"/>
        <v>0.31449205756886783</v>
      </c>
      <c r="F62" s="10">
        <v>19075</v>
      </c>
      <c r="G62" s="20">
        <f t="shared" si="1"/>
        <v>0.013615132529949864</v>
      </c>
      <c r="H62" s="10">
        <v>20413</v>
      </c>
      <c r="I62" s="20">
        <f t="shared" si="1"/>
        <v>0.0177133250585532</v>
      </c>
      <c r="J62" s="10">
        <v>22326</v>
      </c>
      <c r="K62" s="20">
        <f>J62/J$87*100</f>
        <v>0.019928024004673257</v>
      </c>
    </row>
    <row r="63" spans="1:11" ht="18" customHeight="1">
      <c r="A63" s="12" t="s">
        <v>96</v>
      </c>
      <c r="B63" s="6" t="s">
        <v>26</v>
      </c>
      <c r="C63" s="6" t="s">
        <v>12</v>
      </c>
      <c r="D63" s="10">
        <v>6779</v>
      </c>
      <c r="E63" s="20">
        <f t="shared" si="0"/>
        <v>0.004848693996869084</v>
      </c>
      <c r="F63" s="10">
        <v>7304</v>
      </c>
      <c r="G63" s="20">
        <f t="shared" si="1"/>
        <v>0.005213364508453674</v>
      </c>
      <c r="H63" s="10">
        <v>7799</v>
      </c>
      <c r="I63" s="20">
        <f t="shared" si="1"/>
        <v>0.006767560972500681</v>
      </c>
      <c r="J63" s="10">
        <v>8487</v>
      </c>
      <c r="K63" s="20">
        <f>J63/J$87*100</f>
        <v>0.007575434010913819</v>
      </c>
    </row>
    <row r="64" spans="1:11" ht="17.25" customHeight="1">
      <c r="A64" s="12" t="s">
        <v>59</v>
      </c>
      <c r="B64" s="6" t="s">
        <v>26</v>
      </c>
      <c r="C64" s="6" t="s">
        <v>14</v>
      </c>
      <c r="D64" s="10">
        <v>30734</v>
      </c>
      <c r="E64" s="20">
        <f t="shared" si="0"/>
        <v>0.021982558091130613</v>
      </c>
      <c r="F64" s="10">
        <v>32349</v>
      </c>
      <c r="G64" s="20">
        <f t="shared" si="1"/>
        <v>0.02308969448028038</v>
      </c>
      <c r="H64" s="10">
        <v>34119</v>
      </c>
      <c r="I64" s="20">
        <f t="shared" si="1"/>
        <v>0.029606669165373863</v>
      </c>
      <c r="J64" s="10">
        <v>36950</v>
      </c>
      <c r="K64" s="20">
        <f>J64/J$87*100</f>
        <v>0.032981299246290285</v>
      </c>
    </row>
    <row r="65" spans="1:11" ht="32.25" customHeight="1">
      <c r="A65" s="12" t="s">
        <v>94</v>
      </c>
      <c r="B65" s="6" t="s">
        <v>26</v>
      </c>
      <c r="C65" s="6" t="s">
        <v>16</v>
      </c>
      <c r="D65" s="10">
        <v>216248</v>
      </c>
      <c r="E65" s="20">
        <f t="shared" si="0"/>
        <v>0.15467183647071037</v>
      </c>
      <c r="F65" s="10">
        <v>248371</v>
      </c>
      <c r="G65" s="20">
        <f t="shared" si="1"/>
        <v>0.17727937518197526</v>
      </c>
      <c r="H65" s="10">
        <v>256271</v>
      </c>
      <c r="I65" s="20">
        <f t="shared" si="1"/>
        <v>0.22237846108266726</v>
      </c>
      <c r="J65" s="10">
        <v>264448</v>
      </c>
      <c r="K65" s="20">
        <f>J65/J$87*100</f>
        <v>0.2360443470387814</v>
      </c>
    </row>
    <row r="66" spans="1:11" ht="18" customHeight="1">
      <c r="A66" s="12" t="s">
        <v>79</v>
      </c>
      <c r="B66" s="6" t="s">
        <v>26</v>
      </c>
      <c r="C66" s="6" t="s">
        <v>26</v>
      </c>
      <c r="D66" s="10">
        <v>15850420</v>
      </c>
      <c r="E66" s="20">
        <f t="shared" si="0"/>
        <v>11.337046216529528</v>
      </c>
      <c r="F66" s="10">
        <v>14334033</v>
      </c>
      <c r="G66" s="20">
        <f t="shared" si="1"/>
        <v>10.23118002535648</v>
      </c>
      <c r="H66" s="10">
        <v>12717281</v>
      </c>
      <c r="I66" s="20">
        <f t="shared" si="1"/>
        <v>11.035385892027753</v>
      </c>
      <c r="J66" s="10">
        <v>13251394</v>
      </c>
      <c r="K66" s="20">
        <f>J66/J$87*100</f>
        <v>11.828097183883507</v>
      </c>
    </row>
    <row r="67" spans="1:11" s="22" customFormat="1" ht="18" customHeight="1">
      <c r="A67" s="11" t="s">
        <v>60</v>
      </c>
      <c r="B67" s="5" t="s">
        <v>37</v>
      </c>
      <c r="C67" s="5" t="s">
        <v>6</v>
      </c>
      <c r="D67" s="8">
        <f>SUM(D68:D72)</f>
        <v>14298103</v>
      </c>
      <c r="E67" s="21">
        <f t="shared" si="0"/>
        <v>10.226748219902026</v>
      </c>
      <c r="F67" s="8">
        <f>SUM(F68:F72)</f>
        <v>14914249</v>
      </c>
      <c r="G67" s="21">
        <f t="shared" si="1"/>
        <v>10.64531988045464</v>
      </c>
      <c r="H67" s="8">
        <f>SUM(H68:H72)</f>
        <v>14644377</v>
      </c>
      <c r="I67" s="21">
        <f t="shared" si="1"/>
        <v>12.707618188458342</v>
      </c>
      <c r="J67" s="8">
        <f>SUM(J68:J72)</f>
        <v>15460894</v>
      </c>
      <c r="K67" s="21">
        <f>J67/J$87*100</f>
        <v>13.800280693617701</v>
      </c>
    </row>
    <row r="68" spans="1:11" ht="15">
      <c r="A68" s="12" t="s">
        <v>61</v>
      </c>
      <c r="B68" s="6" t="s">
        <v>37</v>
      </c>
      <c r="C68" s="6" t="s">
        <v>5</v>
      </c>
      <c r="D68" s="10">
        <v>234317</v>
      </c>
      <c r="E68" s="20">
        <f t="shared" si="0"/>
        <v>0.1675957266948478</v>
      </c>
      <c r="F68" s="10">
        <v>231980</v>
      </c>
      <c r="G68" s="20">
        <f t="shared" si="1"/>
        <v>0.16557999707983068</v>
      </c>
      <c r="H68" s="10">
        <v>275375</v>
      </c>
      <c r="I68" s="20">
        <f t="shared" si="1"/>
        <v>0.23895590496247915</v>
      </c>
      <c r="J68" s="10">
        <v>301871</v>
      </c>
      <c r="K68" s="20">
        <f>J68/J$87*100</f>
        <v>0.26944784261913113</v>
      </c>
    </row>
    <row r="69" spans="1:11" ht="18" customHeight="1">
      <c r="A69" s="12" t="s">
        <v>71</v>
      </c>
      <c r="B69" s="6" t="s">
        <v>37</v>
      </c>
      <c r="C69" s="6" t="s">
        <v>8</v>
      </c>
      <c r="D69" s="10">
        <v>1806340</v>
      </c>
      <c r="E69" s="20">
        <f t="shared" si="0"/>
        <v>1.2919884812368345</v>
      </c>
      <c r="F69" s="10">
        <v>1983460</v>
      </c>
      <c r="G69" s="20">
        <f t="shared" si="1"/>
        <v>1.4157311018534395</v>
      </c>
      <c r="H69" s="10">
        <v>1954829</v>
      </c>
      <c r="I69" s="20">
        <f t="shared" si="1"/>
        <v>1.6962975315184683</v>
      </c>
      <c r="J69" s="10">
        <v>1992656</v>
      </c>
      <c r="K69" s="20">
        <f>J69/J$87*100</f>
        <v>1.7786301442737702</v>
      </c>
    </row>
    <row r="70" spans="1:11" ht="17.25" customHeight="1">
      <c r="A70" s="12" t="s">
        <v>62</v>
      </c>
      <c r="B70" s="6" t="s">
        <v>37</v>
      </c>
      <c r="C70" s="6" t="s">
        <v>10</v>
      </c>
      <c r="D70" s="10">
        <v>10202601</v>
      </c>
      <c r="E70" s="20">
        <f t="shared" si="0"/>
        <v>7.297431807220906</v>
      </c>
      <c r="F70" s="10">
        <v>10287218</v>
      </c>
      <c r="G70" s="20">
        <f t="shared" si="1"/>
        <v>7.342691294075271</v>
      </c>
      <c r="H70" s="10">
        <v>10286687</v>
      </c>
      <c r="I70" s="20">
        <f t="shared" si="1"/>
        <v>8.926244579757677</v>
      </c>
      <c r="J70" s="10">
        <v>11010764</v>
      </c>
      <c r="K70" s="20">
        <f>J70/J$87*100</f>
        <v>9.828127264256569</v>
      </c>
    </row>
    <row r="71" spans="1:11" ht="18" customHeight="1">
      <c r="A71" s="12" t="s">
        <v>63</v>
      </c>
      <c r="B71" s="6" t="s">
        <v>37</v>
      </c>
      <c r="C71" s="6" t="s">
        <v>12</v>
      </c>
      <c r="D71" s="10">
        <v>890645</v>
      </c>
      <c r="E71" s="20">
        <f t="shared" si="0"/>
        <v>0.6370357080456506</v>
      </c>
      <c r="F71" s="10">
        <v>1583637</v>
      </c>
      <c r="G71" s="20">
        <f t="shared" si="1"/>
        <v>1.1303500725731175</v>
      </c>
      <c r="H71" s="10">
        <f>1607756+1</f>
        <v>1607757</v>
      </c>
      <c r="I71" s="20">
        <f t="shared" si="1"/>
        <v>1.3951267504122038</v>
      </c>
      <c r="J71" s="10">
        <v>1632567</v>
      </c>
      <c r="K71" s="20">
        <f>J71/J$87*100</f>
        <v>1.4572173414511067</v>
      </c>
    </row>
    <row r="72" spans="1:11" ht="18.75" customHeight="1">
      <c r="A72" s="12" t="s">
        <v>64</v>
      </c>
      <c r="B72" s="6" t="s">
        <v>37</v>
      </c>
      <c r="C72" s="6" t="s">
        <v>16</v>
      </c>
      <c r="D72" s="10">
        <v>1164200</v>
      </c>
      <c r="E72" s="20">
        <f t="shared" si="0"/>
        <v>0.8326964967037893</v>
      </c>
      <c r="F72" s="10">
        <v>827954</v>
      </c>
      <c r="G72" s="20">
        <f t="shared" si="1"/>
        <v>0.5909674148729809</v>
      </c>
      <c r="H72" s="10">
        <v>519729</v>
      </c>
      <c r="I72" s="20">
        <f t="shared" si="1"/>
        <v>0.45099342180751456</v>
      </c>
      <c r="J72" s="10">
        <v>523036</v>
      </c>
      <c r="K72" s="20">
        <f>J72/J$87*100</f>
        <v>0.4668581010171227</v>
      </c>
    </row>
    <row r="73" spans="1:11" s="22" customFormat="1" ht="15.75">
      <c r="A73" s="11" t="s">
        <v>80</v>
      </c>
      <c r="B73" s="5" t="s">
        <v>19</v>
      </c>
      <c r="C73" s="5" t="s">
        <v>6</v>
      </c>
      <c r="D73" s="8">
        <f>SUM(D74:D77)</f>
        <v>5090284</v>
      </c>
      <c r="E73" s="21">
        <f t="shared" si="0"/>
        <v>3.640836328832977</v>
      </c>
      <c r="F73" s="8">
        <f>SUM(F74:F77)</f>
        <v>3518529</v>
      </c>
      <c r="G73" s="21">
        <f t="shared" si="1"/>
        <v>2.5114148700116368</v>
      </c>
      <c r="H73" s="8">
        <f>SUM(H74:H77)</f>
        <v>3486363</v>
      </c>
      <c r="I73" s="21">
        <f t="shared" si="1"/>
        <v>3.0252819816348753</v>
      </c>
      <c r="J73" s="8">
        <f>SUM(J74:J77)</f>
        <v>3534393</v>
      </c>
      <c r="K73" s="21">
        <f>J73/J$87*100</f>
        <v>3.154773293288056</v>
      </c>
    </row>
    <row r="74" spans="1:11" ht="18" customHeight="1">
      <c r="A74" s="12" t="s">
        <v>81</v>
      </c>
      <c r="B74" s="6" t="s">
        <v>19</v>
      </c>
      <c r="C74" s="6" t="s">
        <v>5</v>
      </c>
      <c r="D74" s="10">
        <v>14236</v>
      </c>
      <c r="E74" s="20">
        <f t="shared" si="0"/>
        <v>0.010182328918635238</v>
      </c>
      <c r="F74" s="10">
        <v>20359</v>
      </c>
      <c r="G74" s="20">
        <f t="shared" si="1"/>
        <v>0.014531611175740462</v>
      </c>
      <c r="H74" s="10">
        <v>20363</v>
      </c>
      <c r="I74" s="20">
        <f t="shared" si="1"/>
        <v>0.017669937694964916</v>
      </c>
      <c r="J74" s="10">
        <v>20367</v>
      </c>
      <c r="K74" s="20">
        <f>J74/J$87*100</f>
        <v>0.018179434959382793</v>
      </c>
    </row>
    <row r="75" spans="1:11" ht="18" customHeight="1">
      <c r="A75" s="12" t="s">
        <v>82</v>
      </c>
      <c r="B75" s="6" t="s">
        <v>19</v>
      </c>
      <c r="C75" s="6" t="s">
        <v>8</v>
      </c>
      <c r="D75" s="10">
        <v>331398</v>
      </c>
      <c r="E75" s="20">
        <f t="shared" si="0"/>
        <v>0.2370331159720343</v>
      </c>
      <c r="F75" s="10">
        <v>442511</v>
      </c>
      <c r="G75" s="20">
        <f t="shared" si="1"/>
        <v>0.31585037541078087</v>
      </c>
      <c r="H75" s="10">
        <v>378511</v>
      </c>
      <c r="I75" s="20">
        <f t="shared" si="1"/>
        <v>0.32845188758330623</v>
      </c>
      <c r="J75" s="10">
        <v>338326</v>
      </c>
      <c r="K75" s="20">
        <f>J75/J$87*100</f>
        <v>0.3019873084925685</v>
      </c>
    </row>
    <row r="76" spans="1:11" ht="18" customHeight="1">
      <c r="A76" s="12" t="s">
        <v>83</v>
      </c>
      <c r="B76" s="6" t="s">
        <v>19</v>
      </c>
      <c r="C76" s="6" t="s">
        <v>10</v>
      </c>
      <c r="D76" s="10">
        <v>1166612</v>
      </c>
      <c r="E76" s="20">
        <f t="shared" si="0"/>
        <v>0.8344216847728921</v>
      </c>
      <c r="F76" s="10">
        <v>1223089</v>
      </c>
      <c r="G76" s="20">
        <f t="shared" si="1"/>
        <v>0.8730022978203853</v>
      </c>
      <c r="H76" s="10">
        <v>1335458</v>
      </c>
      <c r="I76" s="20">
        <f t="shared" si="1"/>
        <v>1.158840036057676</v>
      </c>
      <c r="J76" s="10">
        <v>1423597</v>
      </c>
      <c r="K76" s="20">
        <f>J76/J$87*100</f>
        <v>1.2706922506933993</v>
      </c>
    </row>
    <row r="77" spans="1:11" ht="18" customHeight="1">
      <c r="A77" s="12" t="s">
        <v>84</v>
      </c>
      <c r="B77" s="6" t="s">
        <v>19</v>
      </c>
      <c r="C77" s="6" t="s">
        <v>14</v>
      </c>
      <c r="D77" s="10">
        <v>3578038</v>
      </c>
      <c r="E77" s="20">
        <f aca="true" t="shared" si="2" ref="E77:E87">D77/D$87*100</f>
        <v>2.5591991991694147</v>
      </c>
      <c r="F77" s="10">
        <v>1832570</v>
      </c>
      <c r="G77" s="20">
        <f aca="true" t="shared" si="3" ref="G77:I87">F77/F$87*100</f>
        <v>1.3080305856047298</v>
      </c>
      <c r="H77" s="10">
        <v>1752031</v>
      </c>
      <c r="I77" s="20">
        <f t="shared" si="3"/>
        <v>1.520320120298928</v>
      </c>
      <c r="J77" s="10">
        <v>1752103</v>
      </c>
      <c r="K77" s="20">
        <f>J77/J$87*100</f>
        <v>1.563914299142705</v>
      </c>
    </row>
    <row r="78" spans="1:11" s="22" customFormat="1" ht="18" customHeight="1">
      <c r="A78" s="11" t="s">
        <v>85</v>
      </c>
      <c r="B78" s="5" t="s">
        <v>21</v>
      </c>
      <c r="C78" s="5" t="s">
        <v>6</v>
      </c>
      <c r="D78" s="8">
        <f>SUM(D79:D81)</f>
        <v>328629</v>
      </c>
      <c r="E78" s="21">
        <f t="shared" si="2"/>
        <v>0.2350525829026538</v>
      </c>
      <c r="F78" s="8">
        <f>SUM(F79:F81)</f>
        <v>373680</v>
      </c>
      <c r="G78" s="21">
        <f t="shared" si="3"/>
        <v>0.26672098158802965</v>
      </c>
      <c r="H78" s="8">
        <f>SUM(H79:H81)</f>
        <v>372019</v>
      </c>
      <c r="I78" s="21">
        <f t="shared" si="3"/>
        <v>0.3228184722950033</v>
      </c>
      <c r="J78" s="8">
        <f>SUM(J79:J81)</f>
        <v>370562</v>
      </c>
      <c r="K78" s="21">
        <f>J78/J$87*100</f>
        <v>0.3307609258810235</v>
      </c>
    </row>
    <row r="79" spans="1:11" ht="18" customHeight="1">
      <c r="A79" s="12" t="s">
        <v>86</v>
      </c>
      <c r="B79" s="6" t="s">
        <v>21</v>
      </c>
      <c r="C79" s="6" t="s">
        <v>5</v>
      </c>
      <c r="D79" s="10">
        <v>46835</v>
      </c>
      <c r="E79" s="20">
        <f t="shared" si="2"/>
        <v>0.0334988321792836</v>
      </c>
      <c r="F79" s="10">
        <v>81413</v>
      </c>
      <c r="G79" s="20">
        <f t="shared" si="3"/>
        <v>0.05811002802940017</v>
      </c>
      <c r="H79" s="10">
        <v>81413</v>
      </c>
      <c r="I79" s="20">
        <f t="shared" si="3"/>
        <v>0.07064590863626079</v>
      </c>
      <c r="J79" s="10">
        <v>81413</v>
      </c>
      <c r="K79" s="20">
        <f>J79/J$87*100</f>
        <v>0.07266864724054753</v>
      </c>
    </row>
    <row r="80" spans="1:11" ht="18" customHeight="1">
      <c r="A80" s="12" t="s">
        <v>87</v>
      </c>
      <c r="B80" s="6" t="s">
        <v>21</v>
      </c>
      <c r="C80" s="6" t="s">
        <v>8</v>
      </c>
      <c r="D80" s="10">
        <v>121953</v>
      </c>
      <c r="E80" s="20">
        <f t="shared" si="2"/>
        <v>0.08722713954863186</v>
      </c>
      <c r="F80" s="10">
        <v>127803</v>
      </c>
      <c r="G80" s="20">
        <f t="shared" si="3"/>
        <v>0.09122174483487196</v>
      </c>
      <c r="H80" s="10">
        <v>124643</v>
      </c>
      <c r="I80" s="20">
        <f t="shared" si="3"/>
        <v>0.10815862319469194</v>
      </c>
      <c r="J80" s="10">
        <v>123025</v>
      </c>
      <c r="K80" s="20">
        <f>J80/J$87*100</f>
        <v>0.10981121352570669</v>
      </c>
    </row>
    <row r="81" spans="1:11" ht="18" customHeight="1">
      <c r="A81" s="12" t="s">
        <v>88</v>
      </c>
      <c r="B81" s="6" t="s">
        <v>21</v>
      </c>
      <c r="C81" s="6" t="s">
        <v>12</v>
      </c>
      <c r="D81" s="10">
        <v>159841</v>
      </c>
      <c r="E81" s="20">
        <f t="shared" si="2"/>
        <v>0.11432661117473834</v>
      </c>
      <c r="F81" s="10">
        <v>164464</v>
      </c>
      <c r="G81" s="20">
        <f t="shared" si="3"/>
        <v>0.11738920872375752</v>
      </c>
      <c r="H81" s="10">
        <v>165963</v>
      </c>
      <c r="I81" s="20">
        <f t="shared" si="3"/>
        <v>0.14401394046405058</v>
      </c>
      <c r="J81" s="10">
        <v>166124</v>
      </c>
      <c r="K81" s="20">
        <f>J81/J$87*100</f>
        <v>0.14828106511476935</v>
      </c>
    </row>
    <row r="82" spans="1:11" s="22" customFormat="1" ht="33" customHeight="1">
      <c r="A82" s="11" t="s">
        <v>89</v>
      </c>
      <c r="B82" s="5" t="s">
        <v>72</v>
      </c>
      <c r="C82" s="5" t="s">
        <v>6</v>
      </c>
      <c r="D82" s="8">
        <f>SUM(D83)</f>
        <v>6607</v>
      </c>
      <c r="E82" s="21">
        <f t="shared" si="2"/>
        <v>0.004725670635390772</v>
      </c>
      <c r="F82" s="8">
        <f>SUM(F83)</f>
        <v>6189</v>
      </c>
      <c r="G82" s="21">
        <f t="shared" si="3"/>
        <v>0.004417512724920562</v>
      </c>
      <c r="H82" s="8">
        <f>SUM(H83)</f>
        <v>6189</v>
      </c>
      <c r="I82" s="21">
        <f t="shared" si="3"/>
        <v>0.005370487864957907</v>
      </c>
      <c r="J82" s="8">
        <f>SUM(J83)</f>
        <v>2747</v>
      </c>
      <c r="K82" s="21">
        <f>J82/J$87*100</f>
        <v>0.0024519520711653426</v>
      </c>
    </row>
    <row r="83" spans="1:11" ht="33" customHeight="1">
      <c r="A83" s="12" t="s">
        <v>90</v>
      </c>
      <c r="B83" s="6" t="s">
        <v>72</v>
      </c>
      <c r="C83" s="6" t="s">
        <v>5</v>
      </c>
      <c r="D83" s="10">
        <v>6607</v>
      </c>
      <c r="E83" s="20">
        <f t="shared" si="2"/>
        <v>0.004725670635390772</v>
      </c>
      <c r="F83" s="10">
        <v>6189</v>
      </c>
      <c r="G83" s="20">
        <f t="shared" si="3"/>
        <v>0.004417512724920562</v>
      </c>
      <c r="H83" s="10">
        <v>6189</v>
      </c>
      <c r="I83" s="20">
        <f t="shared" si="3"/>
        <v>0.005370487864957907</v>
      </c>
      <c r="J83" s="10">
        <v>2747</v>
      </c>
      <c r="K83" s="20">
        <f>J83/J$87*100</f>
        <v>0.0024519520711653426</v>
      </c>
    </row>
    <row r="84" spans="1:11" s="22" customFormat="1" ht="49.5" customHeight="1">
      <c r="A84" s="11" t="s">
        <v>91</v>
      </c>
      <c r="B84" s="5" t="s">
        <v>23</v>
      </c>
      <c r="C84" s="5" t="s">
        <v>6</v>
      </c>
      <c r="D84" s="8">
        <f>SUM(D85:D86)</f>
        <v>17877807</v>
      </c>
      <c r="E84" s="21">
        <f t="shared" si="2"/>
        <v>12.787139029072739</v>
      </c>
      <c r="F84" s="8">
        <f>SUM(F85:F86)</f>
        <v>19667503</v>
      </c>
      <c r="G84" s="21">
        <f t="shared" si="3"/>
        <v>14.038042457572036</v>
      </c>
      <c r="H84" s="8">
        <f>SUM(H85:H86)</f>
        <v>12492356</v>
      </c>
      <c r="I84" s="21">
        <f t="shared" si="3"/>
        <v>10.840207836925853</v>
      </c>
      <c r="J84" s="8">
        <f>SUM(J85:J86)</f>
        <v>8751453</v>
      </c>
      <c r="K84" s="21">
        <f>J84/J$87*100</f>
        <v>7.8114828209159635</v>
      </c>
    </row>
    <row r="85" spans="1:14" ht="32.25" customHeight="1">
      <c r="A85" s="12" t="s">
        <v>92</v>
      </c>
      <c r="B85" s="6" t="s">
        <v>23</v>
      </c>
      <c r="C85" s="6" t="s">
        <v>5</v>
      </c>
      <c r="D85" s="10">
        <v>11422762</v>
      </c>
      <c r="E85" s="20">
        <f t="shared" si="2"/>
        <v>8.170154526783344</v>
      </c>
      <c r="F85" s="10">
        <v>5050506</v>
      </c>
      <c r="G85" s="20">
        <f t="shared" si="3"/>
        <v>3.604891666228413</v>
      </c>
      <c r="H85" s="10">
        <v>3046858</v>
      </c>
      <c r="I85" s="20">
        <f t="shared" si="3"/>
        <v>2.6439027169574922</v>
      </c>
      <c r="J85" s="10">
        <v>3589861</v>
      </c>
      <c r="K85" s="20">
        <f>J85/J$87*100</f>
        <v>3.204283623642406</v>
      </c>
      <c r="M85" s="16"/>
      <c r="N85" s="16"/>
    </row>
    <row r="86" spans="1:14" ht="17.25" customHeight="1">
      <c r="A86" s="12" t="s">
        <v>93</v>
      </c>
      <c r="B86" s="6" t="s">
        <v>23</v>
      </c>
      <c r="C86" s="6" t="s">
        <v>10</v>
      </c>
      <c r="D86" s="10">
        <v>6455045</v>
      </c>
      <c r="E86" s="20">
        <f t="shared" si="2"/>
        <v>4.616984502289393</v>
      </c>
      <c r="F86" s="10">
        <v>14616997</v>
      </c>
      <c r="G86" s="20">
        <f t="shared" si="3"/>
        <v>10.433150791343621</v>
      </c>
      <c r="H86" s="10">
        <v>9445498</v>
      </c>
      <c r="I86" s="20">
        <f t="shared" si="3"/>
        <v>8.19630511996836</v>
      </c>
      <c r="J86" s="10">
        <v>5161592</v>
      </c>
      <c r="K86" s="20">
        <f>J86/J$87*100</f>
        <v>4.607199197273558</v>
      </c>
      <c r="M86" s="17"/>
      <c r="N86" s="18"/>
    </row>
    <row r="87" spans="1:11" ht="17.25" customHeight="1">
      <c r="A87" s="13" t="s">
        <v>65</v>
      </c>
      <c r="B87" s="7" t="s">
        <v>2</v>
      </c>
      <c r="C87" s="7" t="s">
        <v>2</v>
      </c>
      <c r="D87" s="8">
        <f>D84+D82+D78+D73+D67+D60+D57+D47+D44+D40+D29+D23+D21+D12</f>
        <v>139810844</v>
      </c>
      <c r="E87" s="20">
        <f t="shared" si="2"/>
        <v>100</v>
      </c>
      <c r="F87" s="8">
        <f>F84+F82+F78+F73+F67+F60+F57+F47+F44+F40+F29+F23+F21+F12</f>
        <v>140101464</v>
      </c>
      <c r="G87" s="20">
        <f t="shared" si="3"/>
        <v>100</v>
      </c>
      <c r="H87" s="8">
        <f>H84+H82+H78+H73+H67+H60+H57+H47+H44+H40+H29+H23+H21+H12+M85</f>
        <v>115240927</v>
      </c>
      <c r="I87" s="20">
        <f t="shared" si="3"/>
        <v>100</v>
      </c>
      <c r="J87" s="8">
        <f>J84+J82+J78+J73+J67+J60+J57+J47+J44+J40+J29+J23+J21+J12+N85</f>
        <v>112033185</v>
      </c>
      <c r="K87" s="20">
        <f>J87/J$87*100</f>
        <v>100</v>
      </c>
    </row>
    <row r="88" ht="12.75">
      <c r="D88" s="9"/>
    </row>
  </sheetData>
  <sheetProtection/>
  <mergeCells count="2">
    <mergeCell ref="A8:D8"/>
    <mergeCell ref="A9:D9"/>
  </mergeCells>
  <printOptions/>
  <pageMargins left="0" right="0" top="0.7874015748031497" bottom="0.5905511811023623" header="0.31496062992125984" footer="0.1968503937007874"/>
  <pageSetup fitToHeight="0" horizontalDpi="600" verticalDpi="600" orientation="landscape" paperSize="9" scale="95" r:id="rId2"/>
  <headerFooter alignWithMargins="0">
    <oddHeader>&amp;C&amp;12&amp;P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Evgeniy</cp:lastModifiedBy>
  <cp:lastPrinted>2012-10-03T16:03:59Z</cp:lastPrinted>
  <dcterms:created xsi:type="dcterms:W3CDTF">2006-02-07T16:01:49Z</dcterms:created>
  <dcterms:modified xsi:type="dcterms:W3CDTF">2012-10-03T16:06:43Z</dcterms:modified>
  <cp:category/>
  <cp:version/>
  <cp:contentType/>
  <cp:contentStatus/>
</cp:coreProperties>
</file>